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工资测算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<sst xmlns="http://schemas.openxmlformats.org/spreadsheetml/2006/main" count="44" uniqueCount="38">
  <si>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附件4：</t>
  </si>
  <si>
    <t>2019年福海县卫健系统公开招聘工作人员拟定工资测算表</t>
  </si>
  <si>
    <t>序号</t>
  </si>
  <si>
    <t>姓名</t>
  </si>
  <si>
    <t>学历</t>
  </si>
  <si>
    <t>户籍</t>
  </si>
  <si>
    <t>职务(岗位)工资</t>
  </si>
  <si>
    <t>级别(薪级)工资</t>
  </si>
  <si>
    <t>高定工资</t>
  </si>
  <si>
    <t>艰苦边远地区津贴</t>
  </si>
  <si>
    <t>保留地区补贴</t>
  </si>
  <si>
    <t>基础性绩效津贴</t>
  </si>
  <si>
    <t>奖励性绩效工资</t>
  </si>
  <si>
    <t>保健费</t>
  </si>
  <si>
    <t>应发工资合计</t>
  </si>
  <si>
    <t>个人扣款</t>
  </si>
  <si>
    <t>实发工资合计</t>
  </si>
  <si>
    <t>财政负担</t>
  </si>
  <si>
    <t>财政拨款合计</t>
  </si>
  <si>
    <t>住房公积金6%</t>
  </si>
  <si>
    <t>医疗保险2%</t>
  </si>
  <si>
    <t>大病统筹0.3%</t>
  </si>
  <si>
    <t>失业保险0.5%</t>
  </si>
  <si>
    <t>养老年金8%</t>
  </si>
  <si>
    <t>个人所得税</t>
  </si>
  <si>
    <t>个人代扣合计</t>
  </si>
  <si>
    <t>医疗保险7%</t>
  </si>
  <si>
    <t>工伤保险0.32%</t>
  </si>
  <si>
    <t>生育保险0.5%</t>
  </si>
  <si>
    <t>基本养老16%</t>
  </si>
  <si>
    <t>财政负担合计</t>
  </si>
  <si>
    <t>管理费55元/月</t>
  </si>
  <si>
    <t>专科</t>
  </si>
  <si>
    <t>福海县</t>
  </si>
  <si>
    <t>大专</t>
  </si>
  <si>
    <t>技术岗(十三级）</t>
  </si>
  <si>
    <t>本科</t>
  </si>
  <si>
    <t>阿勒泰市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</si>
</sst>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华文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 shrinkToFit="1"/>
    </xf>
    <xf numFmtId="176" fontId="6" fillId="34" borderId="16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176" fontId="6" fillId="34" borderId="13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176" fontId="5" fillId="34" borderId="12" xfId="0" applyNumberFormat="1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horizontal="center" vertical="center"/>
    </xf>
    <xf numFmtId="176" fontId="5" fillId="34" borderId="11" xfId="0" applyNumberFormat="1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SheetLayoutView="100" workbookViewId="0" topLeftCell="H1">
      <selection activeCell="Z14" sqref="Z14"/>
    </sheetView>
  </sheetViews>
  <sheetFormatPr defaultColWidth="9.00390625" defaultRowHeight="14.25"/>
  <cols>
    <col min="1" max="1" width="3.25390625" style="2" customWidth="1"/>
    <col min="2" max="2" width="3.625" style="2" customWidth="1"/>
    <col min="3" max="3" width="7.25390625" style="2" customWidth="1"/>
    <col min="4" max="4" width="5.25390625" style="2" customWidth="1"/>
    <col min="5" max="5" width="5.375" style="2" customWidth="1"/>
    <col min="6" max="6" width="11.00390625" style="2" customWidth="1"/>
    <col min="7" max="7" width="7.375" style="2" customWidth="1"/>
    <col min="8" max="8" width="4.50390625" style="2" customWidth="1"/>
    <col min="9" max="9" width="6.875" style="2" customWidth="1"/>
    <col min="10" max="10" width="5.625" style="2" customWidth="1"/>
    <col min="11" max="11" width="5.875" style="2" customWidth="1"/>
    <col min="12" max="12" width="6.125" style="2" customWidth="1"/>
    <col min="13" max="13" width="4.50390625" style="2" customWidth="1"/>
    <col min="14" max="14" width="6.625" style="2" customWidth="1"/>
    <col min="15" max="15" width="4.875" style="2" customWidth="1"/>
    <col min="16" max="16" width="4.125" style="2" customWidth="1"/>
    <col min="17" max="17" width="5.50390625" style="2" customWidth="1"/>
    <col min="18" max="18" width="6.25390625" style="2" customWidth="1"/>
    <col min="19" max="19" width="5.875" style="2" customWidth="1"/>
    <col min="20" max="20" width="4.75390625" style="2" customWidth="1"/>
    <col min="21" max="21" width="6.625" style="2" customWidth="1"/>
    <col min="22" max="22" width="7.00390625" style="2" customWidth="1"/>
    <col min="23" max="23" width="6.875" style="2" customWidth="1"/>
    <col min="24" max="24" width="5.75390625" style="2" customWidth="1"/>
    <col min="25" max="25" width="6.875" style="2" customWidth="1"/>
    <col min="26" max="26" width="6.50390625" style="2" customWidth="1"/>
    <col min="27" max="27" width="6.875" style="2" customWidth="1"/>
    <col min="28" max="28" width="5.625" style="2" customWidth="1"/>
    <col min="29" max="30" width="6.125" style="2" customWidth="1"/>
    <col min="31" max="31" width="4.625" style="2" customWidth="1"/>
    <col min="32" max="32" width="8.625" style="3" customWidth="1"/>
    <col min="33" max="16384" width="9.00390625" style="2" customWidth="1"/>
  </cols>
  <sheetData>
    <row r="1" spans="1:33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43"/>
    </row>
    <row r="2" spans="1:32" ht="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4.2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4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21" t="s">
        <v>15</v>
      </c>
      <c r="P3" s="22"/>
      <c r="Q3" s="22"/>
      <c r="R3" s="22"/>
      <c r="S3" s="22"/>
      <c r="T3" s="22"/>
      <c r="U3" s="25"/>
      <c r="V3" s="9" t="s">
        <v>16</v>
      </c>
      <c r="W3" s="26" t="s">
        <v>17</v>
      </c>
      <c r="X3" s="26"/>
      <c r="Y3" s="26"/>
      <c r="Z3" s="26"/>
      <c r="AA3" s="26"/>
      <c r="AB3" s="26"/>
      <c r="AC3" s="26"/>
      <c r="AD3" s="26"/>
      <c r="AE3" s="26"/>
      <c r="AF3" s="30" t="s">
        <v>18</v>
      </c>
    </row>
    <row r="4" spans="1:32" ht="58.5" customHeight="1">
      <c r="A4" s="10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3" t="s">
        <v>19</v>
      </c>
      <c r="P4" s="23" t="s">
        <v>20</v>
      </c>
      <c r="Q4" s="23" t="s">
        <v>21</v>
      </c>
      <c r="R4" s="23" t="s">
        <v>22</v>
      </c>
      <c r="S4" s="23" t="s">
        <v>23</v>
      </c>
      <c r="T4" s="23" t="s">
        <v>24</v>
      </c>
      <c r="U4" s="27" t="s">
        <v>25</v>
      </c>
      <c r="V4" s="11"/>
      <c r="W4" s="23" t="s">
        <v>19</v>
      </c>
      <c r="X4" s="23" t="s">
        <v>26</v>
      </c>
      <c r="Y4" s="23" t="s">
        <v>21</v>
      </c>
      <c r="Z4" s="31" t="s">
        <v>22</v>
      </c>
      <c r="AA4" s="23" t="s">
        <v>27</v>
      </c>
      <c r="AB4" s="31" t="s">
        <v>28</v>
      </c>
      <c r="AC4" s="23" t="s">
        <v>29</v>
      </c>
      <c r="AD4" s="32" t="s">
        <v>30</v>
      </c>
      <c r="AE4" s="31" t="s">
        <v>31</v>
      </c>
      <c r="AF4" s="33"/>
    </row>
    <row r="5" spans="1:32" s="1" customFormat="1" ht="27" customHeight="1">
      <c r="A5" s="12">
        <v>2</v>
      </c>
      <c r="B5" s="13"/>
      <c r="C5" s="14" t="s">
        <v>32</v>
      </c>
      <c r="D5" s="14" t="s">
        <v>33</v>
      </c>
      <c r="E5" s="14" t="s">
        <v>34</v>
      </c>
      <c r="F5" s="15" t="s">
        <v>35</v>
      </c>
      <c r="G5" s="16">
        <v>5</v>
      </c>
      <c r="H5" s="16"/>
      <c r="I5" s="16">
        <v>1000</v>
      </c>
      <c r="J5" s="16">
        <v>275</v>
      </c>
      <c r="K5" s="16">
        <v>872</v>
      </c>
      <c r="L5" s="16">
        <v>373</v>
      </c>
      <c r="M5" s="16">
        <v>9</v>
      </c>
      <c r="N5" s="24">
        <f>F6+G6+H5+I5+J5+K5+L5+M5</f>
        <v>4408</v>
      </c>
      <c r="O5" s="16">
        <f>ROUND(N5*0.06,0)</f>
        <v>264</v>
      </c>
      <c r="P5" s="16">
        <f>ROUND(N5*0.02,2)</f>
        <v>88.16</v>
      </c>
      <c r="Q5" s="16">
        <f>ROUND(N5*0.003,2)</f>
        <v>13.22</v>
      </c>
      <c r="R5" s="16">
        <f>ROUND(N5*0.005,2)</f>
        <v>22.04</v>
      </c>
      <c r="S5" s="16">
        <f>ROUND(N5*0.08,2)</f>
        <v>352.64</v>
      </c>
      <c r="T5" s="16"/>
      <c r="U5" s="28">
        <f>SUM(O5:T6)</f>
        <v>740.06</v>
      </c>
      <c r="V5" s="28">
        <f>N5-U5</f>
        <v>3667.94</v>
      </c>
      <c r="W5" s="16">
        <v>264</v>
      </c>
      <c r="X5" s="16">
        <v>308.56</v>
      </c>
      <c r="Y5" s="16">
        <f>ROUND(N5*0.003,2)</f>
        <v>13.22</v>
      </c>
      <c r="Z5" s="16">
        <f>ROUND(N5*0.005,2)</f>
        <v>22.04</v>
      </c>
      <c r="AA5" s="34">
        <v>14.11</v>
      </c>
      <c r="AB5" s="16">
        <f>ROUND(N5*0.005,2)</f>
        <v>22.04</v>
      </c>
      <c r="AC5" s="35">
        <v>705.28</v>
      </c>
      <c r="AD5" s="36">
        <f>SUM(W5:AC5)</f>
        <v>1349.25</v>
      </c>
      <c r="AE5" s="37">
        <v>55</v>
      </c>
      <c r="AF5" s="38">
        <f>N5+AD5+AE5</f>
        <v>5812.25</v>
      </c>
    </row>
    <row r="6" spans="1:32" s="1" customFormat="1" ht="13.5" customHeight="1">
      <c r="A6" s="17"/>
      <c r="B6" s="18"/>
      <c r="C6" s="19"/>
      <c r="D6" s="19"/>
      <c r="E6" s="19"/>
      <c r="F6" s="20">
        <v>1510</v>
      </c>
      <c r="G6" s="16">
        <v>369</v>
      </c>
      <c r="H6" s="16"/>
      <c r="I6" s="16"/>
      <c r="J6" s="16"/>
      <c r="K6" s="16"/>
      <c r="L6" s="16"/>
      <c r="M6" s="16"/>
      <c r="N6" s="24"/>
      <c r="O6" s="16"/>
      <c r="P6" s="16"/>
      <c r="Q6" s="16"/>
      <c r="R6" s="16"/>
      <c r="S6" s="16"/>
      <c r="T6" s="16"/>
      <c r="U6" s="29"/>
      <c r="V6" s="29"/>
      <c r="W6" s="16"/>
      <c r="X6" s="16"/>
      <c r="Y6" s="16"/>
      <c r="Z6" s="16"/>
      <c r="AA6" s="39"/>
      <c r="AB6" s="16"/>
      <c r="AC6" s="35"/>
      <c r="AD6" s="40"/>
      <c r="AE6" s="37"/>
      <c r="AF6" s="41"/>
    </row>
    <row r="7" spans="1:32" s="1" customFormat="1" ht="21" customHeight="1">
      <c r="A7" s="12">
        <v>3</v>
      </c>
      <c r="B7" s="13"/>
      <c r="C7" s="14" t="s">
        <v>36</v>
      </c>
      <c r="D7" s="14" t="s">
        <v>37</v>
      </c>
      <c r="E7" s="14" t="s">
        <v>36</v>
      </c>
      <c r="F7" s="15" t="s">
        <v>35</v>
      </c>
      <c r="G7" s="16">
        <v>7</v>
      </c>
      <c r="H7" s="16"/>
      <c r="I7" s="16">
        <v>1000</v>
      </c>
      <c r="J7" s="16">
        <v>275</v>
      </c>
      <c r="K7" s="16">
        <v>872</v>
      </c>
      <c r="L7" s="16">
        <v>373</v>
      </c>
      <c r="M7" s="16">
        <v>9</v>
      </c>
      <c r="N7" s="24">
        <f>F8+G8+H7+I7+J7+K7+L7+M7</f>
        <v>4475</v>
      </c>
      <c r="O7" s="16">
        <f>ROUND(N7*0.06,0)</f>
        <v>269</v>
      </c>
      <c r="P7" s="16">
        <f>ROUND(N7*0.02,2)</f>
        <v>89.5</v>
      </c>
      <c r="Q7" s="16">
        <f>ROUND(N7*0.003,2)</f>
        <v>13.43</v>
      </c>
      <c r="R7" s="16">
        <f>ROUND(N7*0.005,2)</f>
        <v>22.38</v>
      </c>
      <c r="S7" s="16">
        <f>ROUND(N7*0.08,2)</f>
        <v>358</v>
      </c>
      <c r="T7" s="16"/>
      <c r="U7" s="28">
        <f>SUM(O7:T8)</f>
        <v>752.31</v>
      </c>
      <c r="V7" s="28">
        <f>N7-U7</f>
        <v>3722.69</v>
      </c>
      <c r="W7" s="16">
        <f>ROUND(N7*0.06,0)</f>
        <v>269</v>
      </c>
      <c r="X7" s="16">
        <v>313.25</v>
      </c>
      <c r="Y7" s="16">
        <f>ROUND(N7*0.003,2)</f>
        <v>13.43</v>
      </c>
      <c r="Z7" s="16">
        <f>ROUND(N7*0.005,2)</f>
        <v>22.38</v>
      </c>
      <c r="AA7" s="34">
        <v>14.32</v>
      </c>
      <c r="AB7" s="16">
        <f>ROUND(N7*0.005,2)</f>
        <v>22.38</v>
      </c>
      <c r="AC7" s="16">
        <v>716</v>
      </c>
      <c r="AD7" s="34">
        <f>SUM(W7:AC7)</f>
        <v>1370.76</v>
      </c>
      <c r="AE7" s="16">
        <v>55</v>
      </c>
      <c r="AF7" s="38">
        <f>N7+AD7+AE7</f>
        <v>5900.76</v>
      </c>
    </row>
    <row r="8" spans="1:32" s="1" customFormat="1" ht="16.5" customHeight="1">
      <c r="A8" s="17"/>
      <c r="B8" s="18"/>
      <c r="C8" s="19"/>
      <c r="D8" s="19"/>
      <c r="E8" s="19"/>
      <c r="F8" s="20">
        <v>1510</v>
      </c>
      <c r="G8" s="16">
        <v>436</v>
      </c>
      <c r="H8" s="16"/>
      <c r="I8" s="16"/>
      <c r="J8" s="16"/>
      <c r="K8" s="16"/>
      <c r="L8" s="16"/>
      <c r="M8" s="16"/>
      <c r="N8" s="24"/>
      <c r="O8" s="16"/>
      <c r="P8" s="16"/>
      <c r="Q8" s="16"/>
      <c r="R8" s="16"/>
      <c r="S8" s="16"/>
      <c r="T8" s="16"/>
      <c r="U8" s="29"/>
      <c r="V8" s="29"/>
      <c r="W8" s="16"/>
      <c r="X8" s="16"/>
      <c r="Y8" s="16"/>
      <c r="Z8" s="16"/>
      <c r="AA8" s="39"/>
      <c r="AB8" s="16"/>
      <c r="AC8" s="16"/>
      <c r="AD8" s="42"/>
      <c r="AE8" s="16"/>
      <c r="AF8" s="41"/>
    </row>
  </sheetData>
  <sheetProtection/>
  <mergeCells count="80">
    <mergeCell ref="A1:AF1"/>
    <mergeCell ref="A2:AF2"/>
    <mergeCell ref="O3:U3"/>
    <mergeCell ref="W3:AE3"/>
    <mergeCell ref="A3:A4"/>
    <mergeCell ref="A5:A6"/>
    <mergeCell ref="A7:A8"/>
    <mergeCell ref="B3:B4"/>
    <mergeCell ref="B5:B6"/>
    <mergeCell ref="B7:B8"/>
    <mergeCell ref="C3:C4"/>
    <mergeCell ref="C5:C6"/>
    <mergeCell ref="C7:C8"/>
    <mergeCell ref="D3:D4"/>
    <mergeCell ref="D5:D6"/>
    <mergeCell ref="D7:D8"/>
    <mergeCell ref="E3:E4"/>
    <mergeCell ref="E5:E6"/>
    <mergeCell ref="E7:E8"/>
    <mergeCell ref="F3:F4"/>
    <mergeCell ref="G3:G4"/>
    <mergeCell ref="H3:H4"/>
    <mergeCell ref="H5:H6"/>
    <mergeCell ref="H7:H8"/>
    <mergeCell ref="I3:I4"/>
    <mergeCell ref="I5:I6"/>
    <mergeCell ref="I7:I8"/>
    <mergeCell ref="J3:J4"/>
    <mergeCell ref="J5:J6"/>
    <mergeCell ref="J7:J8"/>
    <mergeCell ref="K3:K4"/>
    <mergeCell ref="K5:K6"/>
    <mergeCell ref="K7:K8"/>
    <mergeCell ref="L3:L4"/>
    <mergeCell ref="L5:L6"/>
    <mergeCell ref="L7:L8"/>
    <mergeCell ref="M3:M4"/>
    <mergeCell ref="M5:M6"/>
    <mergeCell ref="M7:M8"/>
    <mergeCell ref="N3:N4"/>
    <mergeCell ref="N5:N6"/>
    <mergeCell ref="N7:N8"/>
    <mergeCell ref="O5:O6"/>
    <mergeCell ref="O7:O8"/>
    <mergeCell ref="P5:P6"/>
    <mergeCell ref="P7:P8"/>
    <mergeCell ref="Q5:Q6"/>
    <mergeCell ref="Q7:Q8"/>
    <mergeCell ref="R5:R6"/>
    <mergeCell ref="R7:R8"/>
    <mergeCell ref="S5:S6"/>
    <mergeCell ref="S7:S8"/>
    <mergeCell ref="T5:T6"/>
    <mergeCell ref="T7:T8"/>
    <mergeCell ref="U5:U6"/>
    <mergeCell ref="U7:U8"/>
    <mergeCell ref="V3:V4"/>
    <mergeCell ref="V5:V6"/>
    <mergeCell ref="V7:V8"/>
    <mergeCell ref="W5:W6"/>
    <mergeCell ref="W7:W8"/>
    <mergeCell ref="X5:X6"/>
    <mergeCell ref="X7:X8"/>
    <mergeCell ref="Y5:Y6"/>
    <mergeCell ref="Y7:Y8"/>
    <mergeCell ref="Z5:Z6"/>
    <mergeCell ref="Z7:Z8"/>
    <mergeCell ref="AA5:AA6"/>
    <mergeCell ref="AA7:AA8"/>
    <mergeCell ref="AB5:AB6"/>
    <mergeCell ref="AB7:AB8"/>
    <mergeCell ref="AC5:AC6"/>
    <mergeCell ref="AC7:AC8"/>
    <mergeCell ref="AD5:AD6"/>
    <mergeCell ref="AD7:AD8"/>
    <mergeCell ref="AE5:AE6"/>
    <mergeCell ref="AE7:AE8"/>
    <mergeCell ref="AF3:AF4"/>
    <mergeCell ref="AF5:AF6"/>
    <mergeCell ref="AF7:AF8"/>
  </mergeCells>
  <printOptions/>
  <pageMargins left="0.75" right="0.75" top="1" bottom="1" header="0.5118055555555555" footer="0.511805555555555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2019-04-19T02:30:35Z</dcterms:created>
  <dcterms:modified xsi:type="dcterms:W3CDTF">2019-10-01T11:37:55Z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